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kJ-mol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<sst xmlns="http://schemas.openxmlformats.org/spreadsheetml/2006/main" count="29" uniqueCount="29">
  <si>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compound</t>
  </si>
  <si>
    <t>1,3-cyclohexadiene</t>
  </si>
  <si>
    <t>benzene</t>
  </si>
  <si>
    <t>cyclohexane</t>
  </si>
  <si>
    <t>hexane</t>
  </si>
  <si>
    <t>cyclohexene</t>
  </si>
  <si>
    <t>E-1,3,5-hexatriene</t>
  </si>
  <si>
    <t>Z-1,3,5-hexatriene</t>
  </si>
  <si>
    <t>1-hexene</t>
  </si>
  <si>
    <t>1,5-hexadiene</t>
  </si>
  <si>
    <t>resonance energy (kcal/mol)</t>
  </si>
  <si>
    <t>data from NIST Chemistry Webbook</t>
  </si>
  <si>
    <t>resonance energy (kJ/mol)</t>
  </si>
  <si>
    <t>E,E-2,4-hexadiene</t>
  </si>
  <si>
    <t>E-1,3-hexadiene</t>
  </si>
  <si>
    <t>E,Z-2,4-hexadiene</t>
  </si>
  <si>
    <t>Z-1,3-hexadiene</t>
  </si>
  <si>
    <t>Z-1,4-hexadiene</t>
  </si>
  <si>
    <t>E-1,4-hexadiene</t>
  </si>
  <si>
    <t>Z,Z-2,4-hexadiene</t>
  </si>
  <si>
    <t>Z-2-hexene</t>
  </si>
  <si>
    <t>E-2-hexene</t>
  </si>
  <si>
    <t>Z-3-hexene</t>
  </si>
  <si>
    <t>E-3-hexene</t>
  </si>
  <si>
    <t>1,4-cyclohexadiene</t>
  </si>
  <si>
    <t>ΔHf (kJ)</t>
  </si>
  <si>
    <t>ΔHf (kcal)</t>
  </si>
  <si>
    <t>ΔH(hydrogenation) (kJ/mol)</t>
  </si>
  <si>
    <t>ΔH(hydrogenation) (kcal/mol)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</si>
</sst>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52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3" xfId="0" applyNumberForma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book.nist.gov/chemistry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18.28125" style="0" customWidth="1"/>
    <col min="2" max="2" width="7.7109375" style="0" hidden="1" customWidth="1"/>
    <col min="3" max="3" width="9.421875" style="0" hidden="1" customWidth="1"/>
    <col min="4" max="4" width="26.00390625" style="0" hidden="1" customWidth="1"/>
    <col min="5" max="5" width="25.57421875" style="0" bestFit="1" customWidth="1"/>
    <col min="6" max="6" width="27.7109375" style="0" hidden="1" customWidth="1"/>
    <col min="7" max="7" width="27.28125" style="0" customWidth="1"/>
  </cols>
  <sheetData>
    <row r="1" spans="1:7" ht="12.75">
      <c r="A1" s="1" t="s">
        <v>0</v>
      </c>
      <c r="B1" s="2" t="s">
        <v>25</v>
      </c>
      <c r="C1" s="2" t="s">
        <v>26</v>
      </c>
      <c r="D1" s="2" t="s">
        <v>27</v>
      </c>
      <c r="E1" s="2" t="s">
        <v>12</v>
      </c>
      <c r="F1" s="12" t="s">
        <v>28</v>
      </c>
      <c r="G1" s="2" t="s">
        <v>10</v>
      </c>
    </row>
    <row r="2" spans="1:7" ht="12.75">
      <c r="A2" s="3" t="s">
        <v>14</v>
      </c>
      <c r="B2" s="20">
        <v>54</v>
      </c>
      <c r="C2" s="20">
        <f aca="true" t="shared" si="0" ref="C2:C22">ROUND(B2/4.184,2)</f>
        <v>12.91</v>
      </c>
      <c r="D2" s="21">
        <f>B16-B2</f>
        <v>-221.2</v>
      </c>
      <c r="E2" s="21">
        <f>D17+D22-D2</f>
        <v>-21.909999999999997</v>
      </c>
      <c r="F2" s="13">
        <f aca="true" t="shared" si="1" ref="F2:F11">C$16-C2</f>
        <v>-52.870000000000005</v>
      </c>
      <c r="G2" s="7">
        <f>F17+F22-F2</f>
        <v>-5.22999999999999</v>
      </c>
    </row>
    <row r="3" spans="1:7" ht="12.75">
      <c r="A3" t="s">
        <v>16</v>
      </c>
      <c r="B3" s="21">
        <v>59</v>
      </c>
      <c r="C3" s="20">
        <f t="shared" si="0"/>
        <v>14.1</v>
      </c>
      <c r="D3" s="21">
        <f>$B$16-B3</f>
        <v>-226.2</v>
      </c>
      <c r="E3" s="21">
        <f>D17+D21-D3</f>
        <v>-18.909999999999997</v>
      </c>
      <c r="F3" s="13">
        <f t="shared" si="1"/>
        <v>-54.06</v>
      </c>
      <c r="G3" s="7">
        <f>F17+F21-F3</f>
        <v>-4.519999999999996</v>
      </c>
    </row>
    <row r="4" spans="1:7" ht="12.75">
      <c r="A4" t="s">
        <v>17</v>
      </c>
      <c r="B4" s="21">
        <v>77</v>
      </c>
      <c r="C4" s="20">
        <f t="shared" si="0"/>
        <v>18.4</v>
      </c>
      <c r="D4" s="21">
        <f>$B$16-B4</f>
        <v>-244.2</v>
      </c>
      <c r="E4" s="21">
        <f>D17+D19-D4</f>
        <v>0.09000000000000341</v>
      </c>
      <c r="F4" s="13">
        <f t="shared" si="1"/>
        <v>-58.36</v>
      </c>
      <c r="G4" s="7">
        <f>F17+F19-F4</f>
        <v>0.01999999999999602</v>
      </c>
    </row>
    <row r="5" spans="1:7" ht="12.75">
      <c r="A5" t="s">
        <v>18</v>
      </c>
      <c r="B5" s="21">
        <v>74</v>
      </c>
      <c r="C5" s="20">
        <f t="shared" si="0"/>
        <v>17.69</v>
      </c>
      <c r="D5" s="21">
        <f>$B$16-B5</f>
        <v>-241.2</v>
      </c>
      <c r="E5" s="21">
        <f>D17+D20-D5</f>
        <v>0.09000000000000341</v>
      </c>
      <c r="F5" s="13">
        <f t="shared" si="1"/>
        <v>-57.650000000000006</v>
      </c>
      <c r="G5" s="7">
        <f>F17+F20-F5</f>
        <v>0.030000000000008242</v>
      </c>
    </row>
    <row r="6" spans="1:7" ht="12.75">
      <c r="A6" s="3" t="s">
        <v>9</v>
      </c>
      <c r="B6" s="20">
        <v>85</v>
      </c>
      <c r="C6" s="20">
        <f t="shared" si="0"/>
        <v>20.32</v>
      </c>
      <c r="D6" s="21">
        <f>B16-B6</f>
        <v>-252.2</v>
      </c>
      <c r="E6" s="21">
        <f>2*D17-D6</f>
        <v>1.9800000000000182</v>
      </c>
      <c r="F6" s="13">
        <f t="shared" si="1"/>
        <v>-60.28</v>
      </c>
      <c r="G6" s="7">
        <f>2*F17-F6</f>
        <v>0.480000000000004</v>
      </c>
    </row>
    <row r="7" spans="1:7" ht="12.75">
      <c r="A7" t="s">
        <v>13</v>
      </c>
      <c r="B7" s="21">
        <v>44</v>
      </c>
      <c r="C7" s="20">
        <f t="shared" si="0"/>
        <v>10.52</v>
      </c>
      <c r="D7" s="21">
        <f>$B$16-B7</f>
        <v>-211.2</v>
      </c>
      <c r="E7" s="21">
        <f>2*D20-D7</f>
        <v>-20.80000000000001</v>
      </c>
      <c r="F7" s="13">
        <f t="shared" si="1"/>
        <v>-50.480000000000004</v>
      </c>
      <c r="G7" s="7">
        <f>2*F20-F7</f>
        <v>-4.959999999999994</v>
      </c>
    </row>
    <row r="8" spans="1:7" ht="12.75">
      <c r="A8" t="s">
        <v>15</v>
      </c>
      <c r="B8" s="21">
        <v>48</v>
      </c>
      <c r="C8" s="20">
        <f t="shared" si="0"/>
        <v>11.47</v>
      </c>
      <c r="D8" s="21">
        <f>$B$16-B8</f>
        <v>-215.2</v>
      </c>
      <c r="E8" s="21">
        <f>SUM(D19:D20)-D8</f>
        <v>-19.80000000000001</v>
      </c>
      <c r="F8" s="13">
        <f t="shared" si="1"/>
        <v>-51.43</v>
      </c>
      <c r="G8" s="7">
        <f>SUM(F19:F20)-F8</f>
        <v>-4.729999999999997</v>
      </c>
    </row>
    <row r="9" spans="1:7" ht="12.75">
      <c r="A9" s="16" t="s">
        <v>19</v>
      </c>
      <c r="B9" s="22">
        <v>52</v>
      </c>
      <c r="C9" s="23">
        <f t="shared" si="0"/>
        <v>12.43</v>
      </c>
      <c r="D9" s="22">
        <f>$B$16-B9</f>
        <v>-219.2</v>
      </c>
      <c r="E9" s="22">
        <f>2*D19-D9</f>
        <v>-18.80000000000001</v>
      </c>
      <c r="F9" s="19">
        <f t="shared" si="1"/>
        <v>-52.39</v>
      </c>
      <c r="G9" s="18">
        <f>2*F19-F9</f>
        <v>-4.490000000000002</v>
      </c>
    </row>
    <row r="10" spans="1:7" ht="12.75">
      <c r="A10" s="3" t="s">
        <v>6</v>
      </c>
      <c r="B10" s="20">
        <v>168</v>
      </c>
      <c r="C10" s="20">
        <f t="shared" si="0"/>
        <v>40.15</v>
      </c>
      <c r="D10" s="21">
        <f>B16-B10</f>
        <v>-335.2</v>
      </c>
      <c r="E10" s="21">
        <f>2*D17+D22-D10</f>
        <v>-33.01999999999998</v>
      </c>
      <c r="F10" s="13">
        <f t="shared" si="1"/>
        <v>-80.11</v>
      </c>
      <c r="G10" s="7">
        <f>2*F17+F22-F10</f>
        <v>-7.890000000000001</v>
      </c>
    </row>
    <row r="11" spans="1:7" ht="12.75">
      <c r="A11" s="17" t="s">
        <v>7</v>
      </c>
      <c r="B11" s="23">
        <v>172</v>
      </c>
      <c r="C11" s="23">
        <f t="shared" si="0"/>
        <v>41.11</v>
      </c>
      <c r="D11" s="22">
        <f>B16-B11</f>
        <v>-339.2</v>
      </c>
      <c r="E11" s="22">
        <f>2*D17+D21-D11</f>
        <v>-31.019999999999982</v>
      </c>
      <c r="F11" s="19">
        <f t="shared" si="1"/>
        <v>-81.07</v>
      </c>
      <c r="G11" s="18">
        <f>2*F17+F21-F11</f>
        <v>-7.409999999999997</v>
      </c>
    </row>
    <row r="12" spans="1:7" ht="12.75">
      <c r="A12" s="3" t="s">
        <v>1</v>
      </c>
      <c r="B12" s="20">
        <v>104.58</v>
      </c>
      <c r="C12" s="20">
        <f t="shared" si="0"/>
        <v>25</v>
      </c>
      <c r="D12" s="21">
        <f>B15-B12</f>
        <v>-227.68</v>
      </c>
      <c r="E12" s="21">
        <f>2*$D$18-D12</f>
        <v>-9.879999999999995</v>
      </c>
      <c r="F12" s="13">
        <f>$C$15-C12</f>
        <v>-54.42</v>
      </c>
      <c r="G12" s="8">
        <f>2*$F$18-F12</f>
        <v>-2.3599999999999994</v>
      </c>
    </row>
    <row r="13" spans="1:7" ht="12.75">
      <c r="A13" s="3" t="s">
        <v>24</v>
      </c>
      <c r="B13" s="21">
        <f>ROUND(AVERAGE(100.4,109,104.75),2)</f>
        <v>104.72</v>
      </c>
      <c r="C13" s="20">
        <f t="shared" si="0"/>
        <v>25.03</v>
      </c>
      <c r="D13" s="21">
        <f>$B$15-B13</f>
        <v>-227.82</v>
      </c>
      <c r="E13" s="21">
        <f>2*$D$18-D13</f>
        <v>-9.740000000000009</v>
      </c>
      <c r="F13" s="13">
        <f>$C$15-C13</f>
        <v>-54.45</v>
      </c>
      <c r="G13" s="8">
        <f>2*$F$18-F13</f>
        <v>-2.3299999999999983</v>
      </c>
    </row>
    <row r="14" spans="1:7" ht="13.5" thickBot="1">
      <c r="A14" s="25" t="s">
        <v>2</v>
      </c>
      <c r="B14" s="24">
        <v>82.93</v>
      </c>
      <c r="C14" s="24">
        <f t="shared" si="0"/>
        <v>19.82</v>
      </c>
      <c r="D14" s="24">
        <f>B15-B14</f>
        <v>-206.03</v>
      </c>
      <c r="E14" s="24">
        <f>3*D18-D14</f>
        <v>-150.31000000000003</v>
      </c>
      <c r="F14" s="26">
        <f>$C$15-C14</f>
        <v>-49.24</v>
      </c>
      <c r="G14" s="27">
        <f>3*F18-F14</f>
        <v>-35.93</v>
      </c>
    </row>
    <row r="15" spans="1:7" ht="13.5" hidden="1" thickTop="1">
      <c r="A15" s="4" t="s">
        <v>3</v>
      </c>
      <c r="B15" s="4">
        <v>-123.1</v>
      </c>
      <c r="C15" s="4">
        <f t="shared" si="0"/>
        <v>-29.42</v>
      </c>
      <c r="D15" s="7"/>
      <c r="E15" s="7"/>
      <c r="F15" s="14"/>
      <c r="G15" s="9"/>
    </row>
    <row r="16" spans="1:7" ht="12.75" hidden="1">
      <c r="A16" s="5" t="s">
        <v>4</v>
      </c>
      <c r="B16" s="5">
        <v>-167.2</v>
      </c>
      <c r="C16" s="5">
        <f t="shared" si="0"/>
        <v>-39.96</v>
      </c>
      <c r="D16" s="7"/>
      <c r="E16" s="7"/>
      <c r="F16" s="13"/>
      <c r="G16" s="10"/>
    </row>
    <row r="17" spans="1:7" ht="12.75" hidden="1">
      <c r="A17" s="5" t="s">
        <v>8</v>
      </c>
      <c r="B17" s="5">
        <v>-42.09</v>
      </c>
      <c r="C17" s="5">
        <f t="shared" si="0"/>
        <v>-10.06</v>
      </c>
      <c r="D17" s="7">
        <f>B16-B17</f>
        <v>-125.10999999999999</v>
      </c>
      <c r="E17" s="7"/>
      <c r="F17" s="13">
        <f>C16-C17</f>
        <v>-29.9</v>
      </c>
      <c r="G17" s="10"/>
    </row>
    <row r="18" spans="1:7" ht="12.75" hidden="1">
      <c r="A18" s="5" t="s">
        <v>5</v>
      </c>
      <c r="B18" s="5">
        <v>-4.32</v>
      </c>
      <c r="C18" s="5">
        <f t="shared" si="0"/>
        <v>-1.03</v>
      </c>
      <c r="D18" s="7">
        <f>B15-B18</f>
        <v>-118.78</v>
      </c>
      <c r="E18" s="7"/>
      <c r="F18" s="13">
        <f>C15-C18</f>
        <v>-28.39</v>
      </c>
      <c r="G18" s="10"/>
    </row>
    <row r="19" spans="1:6" ht="12.75" hidden="1">
      <c r="A19" s="11" t="s">
        <v>20</v>
      </c>
      <c r="B19">
        <f>B$16-D19</f>
        <v>-48.19999999999999</v>
      </c>
      <c r="C19" s="5">
        <f t="shared" si="0"/>
        <v>-11.52</v>
      </c>
      <c r="D19">
        <v>-119</v>
      </c>
      <c r="F19" s="15">
        <f>ROUND(D19/4.184,2)</f>
        <v>-28.44</v>
      </c>
    </row>
    <row r="20" spans="1:6" ht="12.75" hidden="1">
      <c r="A20" s="11" t="s">
        <v>21</v>
      </c>
      <c r="B20">
        <f>B$16-D20</f>
        <v>-51.19999999999999</v>
      </c>
      <c r="C20" s="5">
        <f t="shared" si="0"/>
        <v>-12.24</v>
      </c>
      <c r="D20">
        <v>-116</v>
      </c>
      <c r="F20" s="15">
        <f>ROUND(D20/4.184,2)</f>
        <v>-27.72</v>
      </c>
    </row>
    <row r="21" spans="1:6" ht="12.75" hidden="1">
      <c r="A21" s="11" t="s">
        <v>22</v>
      </c>
      <c r="B21">
        <f>B$16-D21</f>
        <v>-47.19999999999999</v>
      </c>
      <c r="C21" s="5">
        <f t="shared" si="0"/>
        <v>-11.28</v>
      </c>
      <c r="D21">
        <v>-120</v>
      </c>
      <c r="F21" s="15">
        <f>ROUND(D21/4.184,2)</f>
        <v>-28.68</v>
      </c>
    </row>
    <row r="22" spans="1:6" ht="12.75" hidden="1">
      <c r="A22" s="11" t="s">
        <v>23</v>
      </c>
      <c r="B22">
        <f>B$16-D22</f>
        <v>-49.19999999999999</v>
      </c>
      <c r="C22" s="5">
        <f t="shared" si="0"/>
        <v>-11.76</v>
      </c>
      <c r="D22">
        <v>-118</v>
      </c>
      <c r="F22" s="15">
        <f>ROUND(D22/4.184,2)</f>
        <v>-28.2</v>
      </c>
    </row>
    <row r="23" ht="13.5" thickTop="1"/>
    <row r="24" ht="12.75">
      <c r="D24" s="6" t="s">
        <v>11</v>
      </c>
    </row>
  </sheetData>
  <sheetProtection/>
  <hyperlinks>
    <hyperlink ref="D24" r:id="rId1" display="data from NIST Chemistry Webbook"/>
  </hyperlinks>
  <printOptions horizontalCentered="1" verticalCentered="1"/>
  <pageMargins left="0.75" right="0.75" top="1" bottom="1" header="0.5" footer="0.5"/>
  <pageSetup horizontalDpi="1200" verticalDpi="1200" orientation="landscape" scale="1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Bluffton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Daniel Berger</cp:lastModifiedBy>
  <cp:lastPrinted>2009-02-10T18:36:55Z</cp:lastPrinted>
  <dcterms:created xsi:type="dcterms:W3CDTF">2004-10-27T12:27:55Z</dcterms:created>
  <dcterms:modified xsi:type="dcterms:W3CDTF">2009-02-10T20:40:15Z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